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Susanne Jung\Downloads\"/>
    </mc:Choice>
  </mc:AlternateContent>
  <xr:revisionPtr revIDLastSave="0" documentId="13_ncr:1_{ACAA65A9-B64C-4083-B91F-553C45ACD6A8}" xr6:coauthVersionLast="47" xr6:coauthVersionMax="47" xr10:uidLastSave="{00000000-0000-0000-0000-000000000000}"/>
  <bookViews>
    <workbookView xWindow="-120" yWindow="-120" windowWidth="29040" windowHeight="15840" tabRatio="609" xr2:uid="{50A83AB8-58C5-4423-9348-BC610DCE5FB1}"/>
  </bookViews>
  <sheets>
    <sheet name="Vergütung"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3" i="1" l="1"/>
  <c r="H32" i="1"/>
  <c r="E33" i="1"/>
  <c r="D33" i="1"/>
  <c r="C33" i="1"/>
  <c r="H25" i="1"/>
  <c r="H40" i="1" s="1"/>
  <c r="H24" i="1"/>
  <c r="E32" i="1"/>
  <c r="D32" i="1"/>
  <c r="C32" i="1"/>
  <c r="C16" i="1"/>
  <c r="D31" i="1"/>
  <c r="H31" i="1" s="1"/>
  <c r="E31" i="1"/>
  <c r="D16" i="1"/>
  <c r="E16" i="1"/>
  <c r="F16" i="1"/>
  <c r="H30" i="1"/>
  <c r="H22" i="1"/>
  <c r="H37" i="1" l="1"/>
  <c r="H39" i="1"/>
  <c r="H23" i="1"/>
  <c r="H3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Tobias</author>
  </authors>
  <commentList>
    <comment ref="F13" authorId="0" shapeId="0" xr:uid="{98ACCD50-E667-4685-AC75-B2FE02F8C4C0}">
      <text>
        <r>
          <rPr>
            <b/>
            <sz val="9"/>
            <color indexed="81"/>
            <rFont val="Segoe UI"/>
            <charset val="1"/>
          </rPr>
          <t>SFV:</t>
        </r>
        <r>
          <rPr>
            <sz val="9"/>
            <color indexed="81"/>
            <rFont val="Segoe UI"/>
            <charset val="1"/>
          </rPr>
          <t xml:space="preserve">
https://mein-pv-anwalt.de/bauliche-anlage/</t>
        </r>
      </text>
    </comment>
  </commentList>
</comments>
</file>

<file path=xl/sharedStrings.xml><?xml version="1.0" encoding="utf-8"?>
<sst xmlns="http://schemas.openxmlformats.org/spreadsheetml/2006/main" count="52" uniqueCount="35">
  <si>
    <t>Anlagengröße</t>
  </si>
  <si>
    <t>kWp</t>
  </si>
  <si>
    <t>Inbetriebnahme</t>
  </si>
  <si>
    <t>Sonstige Anlagen bis 100 kWp</t>
  </si>
  <si>
    <t>bis 10 kWp</t>
  </si>
  <si>
    <t>bis 40 kWp</t>
  </si>
  <si>
    <t>bis 100 kWp</t>
  </si>
  <si>
    <t>ab 01.01.2023</t>
  </si>
  <si>
    <t>Anlagen auf Gebäuden und Lärmschutzwänden</t>
  </si>
  <si>
    <t>ab 01.02.2024</t>
  </si>
  <si>
    <t>•	  Die Vergütung wird als Staffelvergütung anteilig zur Gesamtleistung der Anlage berechnet.                                              
•	  PV-Anlagen, die als Volleinspeiseanlagen betrieben werden, erhalten anteilig zur Vergütungsstaffel einen Bonus (siehe 2).                                                                                         
•	  Alle Anlagen über 100 kW unterliegen der Direktvermarktung. Als Vergütung wird eine Marktprämie gewährt, die sich aus dem Börsenpreis und dem anzulegenden Wert lt. EEG berechnet. Eine Berechnung wird hier nicht angeboten.</t>
  </si>
  <si>
    <t>(alle Berechnungen ohne Gewähr)</t>
  </si>
  <si>
    <t>•  Degressionsberechnung nach § 49 EEG 2023</t>
  </si>
  <si>
    <t>•  Anzulegende Werte nach § 48 EEG 2023</t>
  </si>
  <si>
    <t>Ct/kWh</t>
  </si>
  <si>
    <t>(2) Volleinspeisebonus - nur für Volleinspeiseanlagen</t>
  </si>
  <si>
    <t>nur bis                    ≤ 100 kWp</t>
  </si>
  <si>
    <t>(1) Vergütungssätze Cent/kWh - Feste Einspeisevergütung für alle PV-Anlagen bis 100 kWp</t>
  </si>
  <si>
    <t>•  Die Vermarktungsgebühr von 0,4 ct/kWh nach § 53 EEG 2023 wurde bei den Vergütungen bereits abgezogen.</t>
  </si>
  <si>
    <t>Gesamtvergütung mit Bonus - Inbetriebsetzung ab 01.02.24</t>
  </si>
  <si>
    <t>Gesamtvergütung mit Bonus - Inbetriebsetzung ab 01.08.24</t>
  </si>
  <si>
    <t>ab 01.08.2024</t>
  </si>
  <si>
    <t>Volleinspeisung - Inbetriebsetzung bis 31.1.24</t>
  </si>
  <si>
    <t>Inbetriebsetzung bis 31.1.24</t>
  </si>
  <si>
    <t>Inbetriebsetzung ab 01.02.24</t>
  </si>
  <si>
    <t>Inbetriebsetzung ab 01.08.24</t>
  </si>
  <si>
    <t>Eigenverbrauch</t>
  </si>
  <si>
    <t>Bonus Volleinspeisung</t>
  </si>
  <si>
    <t>Vergütung Volleinspeisung</t>
  </si>
  <si>
    <t>Infobox</t>
  </si>
  <si>
    <t>Berechnungstool für Anlagen bis 100 kWp</t>
  </si>
  <si>
    <t>Bitte im roten Feld die Größe der Anlage eingeben und return</t>
  </si>
  <si>
    <t>ab 01.02.2025</t>
  </si>
  <si>
    <t>Inbetriebsetzung ab 01.02.25</t>
  </si>
  <si>
    <t>Gesamtvergütung mit Bonus - Inbetriebsetzung ab 01.02.25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</si>
</sst>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
  </numFmts>
  <fonts count="18" x14ac:knownFonts="1">
    <font>
      <sz val="11"/>
      <color theme="1"/>
      <name val="Calibri"/>
      <family val="2"/>
      <scheme val="minor"/>
    </font>
    <font>
      <sz val="9"/>
      <color indexed="81"/>
      <name val="Segoe UI"/>
      <charset val="1"/>
    </font>
    <font>
      <b/>
      <sz val="9"/>
      <color indexed="81"/>
      <name val="Segoe UI"/>
      <charset val="1"/>
    </font>
    <font>
      <sz val="14"/>
      <color theme="1"/>
      <name val="Calibri"/>
      <family val="2"/>
      <scheme val="minor"/>
    </font>
    <font>
      <sz val="14"/>
      <name val="Calibri"/>
      <family val="2"/>
      <scheme val="minor"/>
    </font>
    <font>
      <b/>
      <sz val="14"/>
      <name val="Calibri"/>
      <family val="2"/>
      <scheme val="minor"/>
    </font>
    <font>
      <b/>
      <sz val="14"/>
      <color theme="1"/>
      <name val="Calibri"/>
      <family val="2"/>
      <scheme val="minor"/>
    </font>
    <font>
      <sz val="14"/>
      <color theme="9" tint="-0.499984740745262"/>
      <name val="Calibri"/>
      <family val="2"/>
      <scheme val="minor"/>
    </font>
    <font>
      <b/>
      <sz val="22"/>
      <color theme="9" tint="-0.499984740745262"/>
      <name val="Calibri"/>
      <family val="2"/>
      <scheme val="minor"/>
    </font>
    <font>
      <sz val="12"/>
      <color theme="1"/>
      <name val="Calibri"/>
      <family val="2"/>
      <scheme val="minor"/>
    </font>
    <font>
      <b/>
      <sz val="14"/>
      <color theme="0"/>
      <name val="Calibri"/>
      <family val="2"/>
      <scheme val="minor"/>
    </font>
    <font>
      <b/>
      <sz val="12"/>
      <color theme="9" tint="-0.249977111117893"/>
      <name val="Calibri"/>
      <family val="2"/>
      <scheme val="minor"/>
    </font>
    <font>
      <b/>
      <sz val="12"/>
      <name val="Calibri"/>
      <family val="2"/>
      <scheme val="minor"/>
    </font>
    <font>
      <b/>
      <sz val="12"/>
      <color theme="1"/>
      <name val="Calibri"/>
      <family val="2"/>
      <scheme val="minor"/>
    </font>
    <font>
      <b/>
      <sz val="16"/>
      <name val="Calibri"/>
      <family val="2"/>
      <scheme val="minor"/>
    </font>
    <font>
      <sz val="14"/>
      <color rgb="FFFF0000"/>
      <name val="Calibri"/>
      <family val="2"/>
      <scheme val="minor"/>
    </font>
    <font>
      <b/>
      <sz val="14"/>
      <color rgb="FFFF0000"/>
      <name val="Calibri"/>
      <family val="2"/>
      <scheme val="minor"/>
    </font>
    <font>
      <sz val="8"/>
      <name val="Calibri"/>
      <family val="2"/>
      <scheme val="minor"/>
    </font>
  </fonts>
  <fills count="9">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rgb="FFFF0000"/>
        <bgColor indexed="64"/>
      </patternFill>
    </fill>
    <fill>
      <patternFill patternType="solid">
        <fgColor theme="5" tint="0.79998168889431442"/>
        <bgColor indexed="64"/>
      </patternFill>
    </fill>
  </fills>
  <borders count="8">
    <border>
      <left/>
      <right/>
      <top/>
      <bottom/>
      <diagonal/>
    </border>
    <border>
      <left/>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medium">
        <color indexed="64"/>
      </top>
      <bottom style="thick">
        <color indexed="64"/>
      </bottom>
      <diagonal/>
    </border>
  </borders>
  <cellStyleXfs count="1">
    <xf numFmtId="0" fontId="0" fillId="0" borderId="0"/>
  </cellStyleXfs>
  <cellXfs count="63">
    <xf numFmtId="0" fontId="0" fillId="0" borderId="0" xfId="0"/>
    <xf numFmtId="0" fontId="3" fillId="0" borderId="0" xfId="0" applyFont="1"/>
    <xf numFmtId="0" fontId="4" fillId="0" borderId="0" xfId="0" applyFont="1"/>
    <xf numFmtId="0" fontId="4" fillId="0" borderId="0" xfId="0" applyFont="1" applyAlignment="1">
      <alignment horizontal="right"/>
    </xf>
    <xf numFmtId="0" fontId="7" fillId="0" borderId="0" xfId="0" applyFont="1"/>
    <xf numFmtId="0" fontId="8" fillId="0" borderId="0" xfId="0" applyFont="1"/>
    <xf numFmtId="2" fontId="4" fillId="0" borderId="0" xfId="0" applyNumberFormat="1" applyFont="1" applyAlignment="1">
      <alignment horizontal="center"/>
    </xf>
    <xf numFmtId="165" fontId="4" fillId="0" borderId="0" xfId="0" applyNumberFormat="1" applyFont="1" applyAlignment="1">
      <alignment horizontal="center"/>
    </xf>
    <xf numFmtId="0" fontId="3" fillId="2" borderId="0" xfId="0" applyFont="1" applyFill="1"/>
    <xf numFmtId="0" fontId="9" fillId="2" borderId="0" xfId="0" applyFont="1" applyFill="1" applyAlignment="1">
      <alignment horizontal="left" wrapText="1"/>
    </xf>
    <xf numFmtId="0" fontId="4" fillId="0" borderId="0" xfId="0" applyFont="1" applyAlignment="1">
      <alignment horizontal="center"/>
    </xf>
    <xf numFmtId="0" fontId="11" fillId="0" borderId="0" xfId="0" applyFont="1" applyAlignment="1">
      <alignment horizontal="center" wrapText="1"/>
    </xf>
    <xf numFmtId="0" fontId="3" fillId="0" borderId="0" xfId="0" applyFont="1" applyAlignment="1">
      <alignment horizontal="center"/>
    </xf>
    <xf numFmtId="0" fontId="3" fillId="0" borderId="2" xfId="0" applyFont="1" applyBorder="1"/>
    <xf numFmtId="0" fontId="3" fillId="0" borderId="2" xfId="0" applyFont="1" applyBorder="1" applyAlignment="1">
      <alignment horizontal="center"/>
    </xf>
    <xf numFmtId="0" fontId="4" fillId="3" borderId="2" xfId="0" applyFont="1" applyFill="1" applyBorder="1"/>
    <xf numFmtId="2" fontId="4" fillId="0" borderId="2" xfId="0" applyNumberFormat="1" applyFont="1" applyBorder="1" applyAlignment="1">
      <alignment horizontal="center"/>
    </xf>
    <xf numFmtId="0" fontId="4" fillId="5" borderId="2" xfId="0" applyFont="1" applyFill="1" applyBorder="1"/>
    <xf numFmtId="0" fontId="3" fillId="4" borderId="2" xfId="0" applyFont="1" applyFill="1" applyBorder="1"/>
    <xf numFmtId="4" fontId="5" fillId="3" borderId="2" xfId="0" applyNumberFormat="1" applyFont="1" applyFill="1" applyBorder="1" applyAlignment="1">
      <alignment horizontal="center"/>
    </xf>
    <xf numFmtId="4" fontId="5" fillId="5" borderId="2" xfId="0" applyNumberFormat="1" applyFont="1" applyFill="1" applyBorder="1" applyAlignment="1">
      <alignment horizontal="center"/>
    </xf>
    <xf numFmtId="4" fontId="4" fillId="3" borderId="2" xfId="0" applyNumberFormat="1" applyFont="1" applyFill="1" applyBorder="1" applyAlignment="1">
      <alignment horizontal="center"/>
    </xf>
    <xf numFmtId="4" fontId="4" fillId="5" borderId="2" xfId="0" applyNumberFormat="1" applyFont="1" applyFill="1" applyBorder="1" applyAlignment="1">
      <alignment horizontal="center"/>
    </xf>
    <xf numFmtId="0" fontId="4" fillId="0" borderId="2" xfId="0" applyFont="1" applyBorder="1" applyAlignment="1">
      <alignment horizontal="center"/>
    </xf>
    <xf numFmtId="4" fontId="6" fillId="5" borderId="2" xfId="0" applyNumberFormat="1" applyFont="1" applyFill="1" applyBorder="1" applyAlignment="1">
      <alignment horizontal="center"/>
    </xf>
    <xf numFmtId="4" fontId="4" fillId="4" borderId="2" xfId="0" applyNumberFormat="1" applyFont="1" applyFill="1" applyBorder="1" applyAlignment="1">
      <alignment horizontal="center"/>
    </xf>
    <xf numFmtId="0" fontId="6" fillId="4" borderId="2" xfId="0" applyFont="1" applyFill="1" applyBorder="1" applyAlignment="1">
      <alignment horizontal="center"/>
    </xf>
    <xf numFmtId="0" fontId="5" fillId="0" borderId="2" xfId="0" applyFont="1" applyBorder="1"/>
    <xf numFmtId="0" fontId="6" fillId="0" borderId="2" xfId="0" applyFont="1" applyBorder="1"/>
    <xf numFmtId="0" fontId="14" fillId="0" borderId="0" xfId="0" applyFont="1"/>
    <xf numFmtId="0" fontId="10" fillId="2" borderId="0" xfId="0" applyFont="1" applyFill="1"/>
    <xf numFmtId="164" fontId="4" fillId="2" borderId="0" xfId="0" applyNumberFormat="1" applyFont="1" applyFill="1" applyAlignment="1">
      <alignment horizontal="center"/>
    </xf>
    <xf numFmtId="4" fontId="5" fillId="2" borderId="0" xfId="0" applyNumberFormat="1" applyFont="1" applyFill="1" applyAlignment="1">
      <alignment horizontal="center"/>
    </xf>
    <xf numFmtId="0" fontId="12" fillId="2" borderId="0" xfId="0" applyFont="1" applyFill="1"/>
    <xf numFmtId="0" fontId="13" fillId="2" borderId="0" xfId="0" applyFont="1" applyFill="1"/>
    <xf numFmtId="0" fontId="6" fillId="0" borderId="0" xfId="0" applyFont="1"/>
    <xf numFmtId="0" fontId="6" fillId="0" borderId="0" xfId="0" applyFont="1" applyAlignment="1">
      <alignment horizontal="center"/>
    </xf>
    <xf numFmtId="4" fontId="4" fillId="2" borderId="0" xfId="0" applyNumberFormat="1" applyFont="1" applyFill="1" applyAlignment="1">
      <alignment horizontal="center"/>
    </xf>
    <xf numFmtId="0" fontId="15" fillId="0" borderId="0" xfId="0" applyFont="1"/>
    <xf numFmtId="0" fontId="6" fillId="2" borderId="0" xfId="0" applyFont="1" applyFill="1"/>
    <xf numFmtId="0" fontId="5" fillId="0" borderId="0" xfId="0" applyFont="1" applyAlignment="1">
      <alignment horizontal="center"/>
    </xf>
    <xf numFmtId="0" fontId="16" fillId="0" borderId="0" xfId="0" applyFont="1"/>
    <xf numFmtId="164" fontId="10" fillId="7" borderId="1" xfId="0" applyNumberFormat="1" applyFont="1" applyFill="1" applyBorder="1" applyAlignment="1">
      <alignment horizontal="center"/>
    </xf>
    <xf numFmtId="0" fontId="13" fillId="4" borderId="0" xfId="0" applyFont="1" applyFill="1" applyAlignment="1">
      <alignment horizontal="center"/>
    </xf>
    <xf numFmtId="0" fontId="9" fillId="4" borderId="0" xfId="0" applyFont="1" applyFill="1" applyAlignment="1">
      <alignment horizontal="left" wrapText="1"/>
    </xf>
    <xf numFmtId="0" fontId="12" fillId="3" borderId="0" xfId="0" applyFont="1" applyFill="1" applyAlignment="1">
      <alignment horizontal="center"/>
    </xf>
    <xf numFmtId="0" fontId="12" fillId="6" borderId="0" xfId="0" applyFont="1" applyFill="1" applyAlignment="1">
      <alignment horizontal="center"/>
    </xf>
    <xf numFmtId="0" fontId="5" fillId="0" borderId="2" xfId="0" applyFont="1" applyBorder="1" applyAlignment="1">
      <alignment horizontal="left"/>
    </xf>
    <xf numFmtId="0" fontId="4" fillId="0" borderId="2" xfId="0" applyFont="1" applyBorder="1" applyAlignment="1">
      <alignment horizontal="center"/>
    </xf>
    <xf numFmtId="0" fontId="4" fillId="0" borderId="2" xfId="0" applyFont="1" applyBorder="1" applyAlignment="1">
      <alignment horizontal="center" vertical="center" wrapText="1"/>
    </xf>
    <xf numFmtId="0" fontId="3" fillId="0" borderId="0" xfId="0" applyFont="1" applyBorder="1" applyAlignment="1">
      <alignment horizontal="center"/>
    </xf>
    <xf numFmtId="0" fontId="3" fillId="4" borderId="3" xfId="0" applyFont="1" applyFill="1" applyBorder="1"/>
    <xf numFmtId="0" fontId="3" fillId="0" borderId="3" xfId="0" applyFont="1" applyBorder="1" applyAlignment="1">
      <alignment horizontal="center"/>
    </xf>
    <xf numFmtId="0" fontId="3" fillId="0" borderId="5" xfId="0" applyFont="1" applyBorder="1" applyAlignment="1">
      <alignment horizontal="center"/>
    </xf>
    <xf numFmtId="0" fontId="3" fillId="0" borderId="4" xfId="0" applyFont="1" applyBorder="1" applyAlignment="1">
      <alignment horizontal="center"/>
    </xf>
    <xf numFmtId="0" fontId="3" fillId="2" borderId="0" xfId="0" applyFont="1" applyFill="1" applyBorder="1"/>
    <xf numFmtId="0" fontId="13" fillId="0" borderId="0" xfId="0" applyFont="1"/>
    <xf numFmtId="0" fontId="3" fillId="8" borderId="4" xfId="0" applyFont="1" applyFill="1" applyBorder="1"/>
    <xf numFmtId="4" fontId="5" fillId="4" borderId="3" xfId="0" applyNumberFormat="1" applyFont="1" applyFill="1" applyBorder="1" applyAlignment="1">
      <alignment horizontal="center"/>
    </xf>
    <xf numFmtId="4" fontId="5" fillId="2" borderId="6" xfId="0" applyNumberFormat="1" applyFont="1" applyFill="1" applyBorder="1" applyAlignment="1">
      <alignment horizontal="center"/>
    </xf>
    <xf numFmtId="4" fontId="5" fillId="8" borderId="7" xfId="0" applyNumberFormat="1" applyFont="1" applyFill="1" applyBorder="1" applyAlignment="1">
      <alignment horizontal="center"/>
    </xf>
    <xf numFmtId="0" fontId="13" fillId="8" borderId="0" xfId="0" applyFont="1" applyFill="1" applyAlignment="1">
      <alignment horizontal="center"/>
    </xf>
    <xf numFmtId="0" fontId="6" fillId="8" borderId="2" xfId="0" applyFont="1" applyFill="1" applyBorder="1" applyAlignment="1">
      <alignment horizontal="center"/>
    </xf>
  </cellXfs>
  <cellStyles count="1">
    <cellStyle name="Standard" xfId="0" builtinId="0"/>
  </cellStyles>
  <dxfs count="0"/>
  <tableStyles count="0" defaultTableStyle="TableStyleMedium2" defaultPivotStyle="PivotStyleLight16"/>
  <colors>
    <mruColors>
      <color rgb="FFFFC9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502228</xdr:colOff>
      <xdr:row>10</xdr:row>
      <xdr:rowOff>95250</xdr:rowOff>
    </xdr:from>
    <xdr:to>
      <xdr:col>7</xdr:col>
      <xdr:colOff>813955</xdr:colOff>
      <xdr:row>15</xdr:row>
      <xdr:rowOff>207818</xdr:rowOff>
    </xdr:to>
    <xdr:sp macro="" textlink="">
      <xdr:nvSpPr>
        <xdr:cNvPr id="2" name="Pfeil: nach unten 1">
          <a:extLst>
            <a:ext uri="{FF2B5EF4-FFF2-40B4-BE49-F238E27FC236}">
              <a16:creationId xmlns:a16="http://schemas.microsoft.com/office/drawing/2014/main" id="{7728784F-C7C0-D064-DCB5-19C1065C7F75}"/>
            </a:ext>
          </a:extLst>
        </xdr:cNvPr>
        <xdr:cNvSpPr/>
      </xdr:nvSpPr>
      <xdr:spPr>
        <a:xfrm>
          <a:off x="10451523" y="3524250"/>
          <a:ext cx="311727" cy="1428750"/>
        </a:xfrm>
        <a:prstGeom prst="downArrow">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8D5B7-EFDC-4D81-8FB1-80AFAE436F96}">
  <dimension ref="B2:I44"/>
  <sheetViews>
    <sheetView tabSelected="1" zoomScale="110" zoomScaleNormal="110" workbookViewId="0">
      <selection activeCell="H9" sqref="H9"/>
    </sheetView>
  </sheetViews>
  <sheetFormatPr baseColWidth="10" defaultRowHeight="18.75" x14ac:dyDescent="0.3"/>
  <cols>
    <col min="1" max="1" width="6" style="1" customWidth="1"/>
    <col min="2" max="2" width="35.7109375" style="1" customWidth="1"/>
    <col min="3" max="3" width="20.5703125" style="1" customWidth="1"/>
    <col min="4" max="4" width="21.42578125" style="1" customWidth="1"/>
    <col min="5" max="6" width="23.42578125" style="1" customWidth="1"/>
    <col min="7" max="7" width="18.85546875" style="1" customWidth="1"/>
    <col min="8" max="8" width="18.42578125" style="1" customWidth="1"/>
    <col min="9" max="9" width="18.28515625" style="1" customWidth="1"/>
    <col min="10" max="16384" width="11.42578125" style="1"/>
  </cols>
  <sheetData>
    <row r="2" spans="2:9" ht="28.5" x14ac:dyDescent="0.45">
      <c r="B2" s="5" t="s">
        <v>30</v>
      </c>
    </row>
    <row r="3" spans="2:9" x14ac:dyDescent="0.3">
      <c r="B3" s="41" t="s">
        <v>31</v>
      </c>
      <c r="C3" s="4"/>
      <c r="D3" s="4"/>
    </row>
    <row r="4" spans="2:9" x14ac:dyDescent="0.3">
      <c r="B4" s="38"/>
      <c r="C4" s="4"/>
      <c r="D4" s="4"/>
    </row>
    <row r="5" spans="2:9" x14ac:dyDescent="0.3">
      <c r="B5" s="35" t="s">
        <v>29</v>
      </c>
      <c r="C5" s="4"/>
      <c r="D5" s="4"/>
    </row>
    <row r="6" spans="2:9" ht="70.5" customHeight="1" x14ac:dyDescent="0.3">
      <c r="B6" s="44" t="s">
        <v>10</v>
      </c>
      <c r="C6" s="44"/>
      <c r="D6" s="44"/>
      <c r="E6" s="44"/>
      <c r="F6" s="44"/>
      <c r="G6" s="44"/>
    </row>
    <row r="7" spans="2:9" s="8" customFormat="1" ht="21" customHeight="1" x14ac:dyDescent="0.3">
      <c r="B7" s="9" t="s">
        <v>11</v>
      </c>
      <c r="C7" s="9"/>
      <c r="D7" s="9"/>
      <c r="E7" s="9"/>
      <c r="F7" s="9"/>
      <c r="G7" s="9"/>
    </row>
    <row r="8" spans="2:9" ht="33" thickBot="1" x14ac:dyDescent="0.35">
      <c r="H8" s="11" t="s">
        <v>16</v>
      </c>
    </row>
    <row r="9" spans="2:9" ht="21.75" thickBot="1" x14ac:dyDescent="0.4">
      <c r="B9" s="29"/>
      <c r="C9" s="2"/>
      <c r="D9" s="2"/>
      <c r="E9" s="2"/>
      <c r="F9" s="2"/>
      <c r="G9" s="39" t="s">
        <v>0</v>
      </c>
      <c r="H9" s="42"/>
      <c r="I9" s="40" t="s">
        <v>1</v>
      </c>
    </row>
    <row r="10" spans="2:9" x14ac:dyDescent="0.3">
      <c r="C10" s="2"/>
      <c r="D10" s="2"/>
      <c r="E10" s="2"/>
      <c r="F10" s="2"/>
      <c r="G10" s="30"/>
      <c r="H10" s="31"/>
      <c r="I10" s="10"/>
    </row>
    <row r="11" spans="2:9" ht="19.5" thickBot="1" x14ac:dyDescent="0.35">
      <c r="B11" s="2"/>
      <c r="C11" s="2"/>
      <c r="D11" s="2"/>
      <c r="E11" s="2"/>
      <c r="F11" s="2"/>
      <c r="G11" s="2"/>
      <c r="H11" s="2"/>
      <c r="I11" s="2"/>
    </row>
    <row r="12" spans="2:9" ht="20.25" thickTop="1" thickBot="1" x14ac:dyDescent="0.35">
      <c r="B12" s="47" t="s">
        <v>17</v>
      </c>
      <c r="C12" s="47"/>
      <c r="D12" s="47"/>
      <c r="E12" s="47"/>
      <c r="F12" s="47"/>
      <c r="G12" s="2"/>
      <c r="H12" s="2"/>
      <c r="I12" s="2"/>
    </row>
    <row r="13" spans="2:9" ht="22.5" thickTop="1" thickBot="1" x14ac:dyDescent="0.4">
      <c r="B13" s="47" t="s">
        <v>2</v>
      </c>
      <c r="C13" s="48" t="s">
        <v>8</v>
      </c>
      <c r="D13" s="48"/>
      <c r="E13" s="48"/>
      <c r="F13" s="49" t="s">
        <v>3</v>
      </c>
      <c r="G13" s="2"/>
      <c r="H13" s="29"/>
      <c r="I13" s="2"/>
    </row>
    <row r="14" spans="2:9" ht="20.25" thickTop="1" thickBot="1" x14ac:dyDescent="0.35">
      <c r="B14" s="47"/>
      <c r="C14" s="23" t="s">
        <v>4</v>
      </c>
      <c r="D14" s="23" t="s">
        <v>5</v>
      </c>
      <c r="E14" s="23" t="s">
        <v>6</v>
      </c>
      <c r="F14" s="49"/>
      <c r="G14" s="2"/>
      <c r="H14" s="2"/>
      <c r="I14" s="2"/>
    </row>
    <row r="15" spans="2:9" ht="20.25" thickTop="1" thickBot="1" x14ac:dyDescent="0.35">
      <c r="B15" s="15" t="s">
        <v>7</v>
      </c>
      <c r="C15" s="16">
        <v>8.1999999999999993</v>
      </c>
      <c r="D15" s="16">
        <v>7.1</v>
      </c>
      <c r="E15" s="16">
        <v>5.8</v>
      </c>
      <c r="F15" s="16">
        <v>6.6</v>
      </c>
      <c r="G15" s="3"/>
    </row>
    <row r="16" spans="2:9" ht="20.25" thickTop="1" thickBot="1" x14ac:dyDescent="0.35">
      <c r="B16" s="17" t="s">
        <v>9</v>
      </c>
      <c r="C16" s="16">
        <f>8.11</f>
        <v>8.11</v>
      </c>
      <c r="D16" s="16">
        <f>D15*99/100</f>
        <v>7.0289999999999999</v>
      </c>
      <c r="E16" s="16">
        <f>E15*99/100</f>
        <v>5.7419999999999991</v>
      </c>
      <c r="F16" s="16">
        <f>F15*99/100</f>
        <v>6.5339999999999998</v>
      </c>
      <c r="G16" s="3"/>
    </row>
    <row r="17" spans="2:9" ht="20.25" thickTop="1" thickBot="1" x14ac:dyDescent="0.35">
      <c r="B17" s="51" t="s">
        <v>21</v>
      </c>
      <c r="C17" s="52">
        <v>8.0299999999999994</v>
      </c>
      <c r="D17" s="52">
        <v>6.95</v>
      </c>
      <c r="E17" s="52">
        <v>7.16</v>
      </c>
      <c r="F17" s="52">
        <v>6.46</v>
      </c>
      <c r="G17" s="3"/>
    </row>
    <row r="18" spans="2:9" ht="20.25" thickTop="1" thickBot="1" x14ac:dyDescent="0.35">
      <c r="B18" s="57" t="s">
        <v>32</v>
      </c>
      <c r="C18" s="54">
        <v>7.94</v>
      </c>
      <c r="D18" s="54">
        <v>6.95</v>
      </c>
      <c r="E18" s="14">
        <v>7.09</v>
      </c>
      <c r="F18" s="53">
        <v>6.4</v>
      </c>
      <c r="G18" s="3"/>
    </row>
    <row r="19" spans="2:9" ht="19.5" thickTop="1" x14ac:dyDescent="0.3">
      <c r="B19" s="55"/>
      <c r="C19" s="50"/>
      <c r="D19" s="50"/>
      <c r="E19" s="50"/>
      <c r="F19" s="50"/>
      <c r="G19" s="3"/>
    </row>
    <row r="20" spans="2:9" x14ac:dyDescent="0.3">
      <c r="B20" s="8"/>
      <c r="C20" s="12"/>
      <c r="D20" s="12"/>
      <c r="E20" s="12"/>
      <c r="F20" s="12"/>
      <c r="G20" s="3"/>
      <c r="H20" s="35" t="s">
        <v>26</v>
      </c>
    </row>
    <row r="21" spans="2:9" ht="19.5" thickBot="1" x14ac:dyDescent="0.35">
      <c r="B21" s="2"/>
      <c r="C21" s="6"/>
      <c r="D21" s="6"/>
      <c r="E21" s="6"/>
      <c r="F21" s="6"/>
      <c r="G21" s="3"/>
      <c r="H21" s="7"/>
      <c r="I21" s="10"/>
    </row>
    <row r="22" spans="2:9" ht="20.25" thickTop="1" thickBot="1" x14ac:dyDescent="0.35">
      <c r="C22" s="2"/>
      <c r="D22" s="2"/>
      <c r="F22" s="33" t="s">
        <v>23</v>
      </c>
      <c r="G22" s="33"/>
      <c r="H22" s="19" t="str">
        <f>IF($H$9="","",ROUND(IF($H$9&gt;10,IF($H$9&gt;40,(10*C15+30*D15+($H$9-40)*E15)/$H$9/100,(10*C15+($H$9-10)*D15)/$H$9/100),C15/100),4)*100)</f>
        <v/>
      </c>
      <c r="I22" s="10" t="s">
        <v>14</v>
      </c>
    </row>
    <row r="23" spans="2:9" ht="20.25" thickTop="1" thickBot="1" x14ac:dyDescent="0.35">
      <c r="C23" s="2"/>
      <c r="D23" s="2"/>
      <c r="F23" s="33" t="s">
        <v>24</v>
      </c>
      <c r="G23" s="33"/>
      <c r="H23" s="20" t="str">
        <f>IF($H$9="","",ROUND(IF($H$9&gt;10,IF($H$9&gt;40,(10*C16+30*D16+($H$9-40)*E16)/$H$9/100,(10*C16+($H$9-10)*D16)/$H$9/100),C16/100),4)*100)</f>
        <v/>
      </c>
      <c r="I23" s="10" t="s">
        <v>14</v>
      </c>
    </row>
    <row r="24" spans="2:9" ht="20.25" thickTop="1" thickBot="1" x14ac:dyDescent="0.35">
      <c r="F24" s="34" t="s">
        <v>25</v>
      </c>
      <c r="G24" s="34"/>
      <c r="H24" s="58" t="str">
        <f>IF($H$9="","",ROUND(IF($H$9&gt;10,IF($H$9&gt;40,(10*C17+30*D17+($H$9-40)*E17)/$H$9/100,(10*C17+($H$9-10)*D17)/$H$9/100),C17/100),4)*100)</f>
        <v/>
      </c>
      <c r="I24" s="10" t="s">
        <v>14</v>
      </c>
    </row>
    <row r="25" spans="2:9" ht="19.5" thickBot="1" x14ac:dyDescent="0.35">
      <c r="F25" s="56" t="s">
        <v>33</v>
      </c>
      <c r="H25" s="60" t="str">
        <f>IF($H$9="","",ROUND(IF($H$9&gt;10,IF($H$9&gt;40,(10*C18+30*D18+($H$9-40)*E18)/$H$9/100,(10*C18+($H$9-10)*D18)/$H$9/100),C18/100),4)*100)</f>
        <v/>
      </c>
      <c r="I25" s="10" t="s">
        <v>14</v>
      </c>
    </row>
    <row r="26" spans="2:9" ht="19.5" thickTop="1" x14ac:dyDescent="0.3">
      <c r="H26" s="59"/>
      <c r="I26" s="10"/>
    </row>
    <row r="27" spans="2:9" ht="19.5" thickBot="1" x14ac:dyDescent="0.35">
      <c r="B27" s="2"/>
      <c r="I27" s="10"/>
    </row>
    <row r="28" spans="2:9" ht="20.25" thickTop="1" thickBot="1" x14ac:dyDescent="0.35">
      <c r="B28" s="27" t="s">
        <v>15</v>
      </c>
      <c r="C28" s="13"/>
      <c r="D28" s="27"/>
      <c r="E28" s="27"/>
      <c r="G28" s="2"/>
      <c r="H28" s="36" t="s">
        <v>27</v>
      </c>
      <c r="I28" s="10"/>
    </row>
    <row r="29" spans="2:9" ht="24.75" customHeight="1" thickTop="1" thickBot="1" x14ac:dyDescent="0.35">
      <c r="B29" s="28" t="s">
        <v>2</v>
      </c>
      <c r="C29" s="23" t="s">
        <v>4</v>
      </c>
      <c r="D29" s="23" t="s">
        <v>5</v>
      </c>
      <c r="E29" s="23" t="s">
        <v>6</v>
      </c>
      <c r="I29" s="10"/>
    </row>
    <row r="30" spans="2:9" ht="20.25" thickTop="1" thickBot="1" x14ac:dyDescent="0.35">
      <c r="B30" s="15" t="s">
        <v>7</v>
      </c>
      <c r="C30" s="16">
        <v>4.8</v>
      </c>
      <c r="D30" s="16">
        <v>3.8</v>
      </c>
      <c r="E30" s="16">
        <v>5.0999999999999996</v>
      </c>
      <c r="G30" s="3"/>
      <c r="H30" s="21" t="str">
        <f>IF($H$9="","",ROUND(IF($H$9&gt;10,IF($H$9&gt;40,IF($H$9&gt;100,IF($H$9&gt;400,401,101),(10*C30+30*D30+($H$9-40)*E30))/$H$9/100,(10*C30+($H$9-10)*D30)/$H$9/100),C30/100),4)*100)</f>
        <v/>
      </c>
      <c r="I30" s="10" t="s">
        <v>14</v>
      </c>
    </row>
    <row r="31" spans="2:9" ht="20.25" thickTop="1" thickBot="1" x14ac:dyDescent="0.35">
      <c r="B31" s="17" t="s">
        <v>9</v>
      </c>
      <c r="C31" s="16">
        <v>4.76</v>
      </c>
      <c r="D31" s="16">
        <f t="shared" ref="D31:E31" si="0">D30*99/100</f>
        <v>3.762</v>
      </c>
      <c r="E31" s="16">
        <f t="shared" si="0"/>
        <v>5.0489999999999995</v>
      </c>
      <c r="G31" s="3"/>
      <c r="H31" s="22" t="str">
        <f>IF($H$9="","",ROUND(IF($H$9&gt;10,IF($H$9&gt;40,IF($H$9&gt;100,IF($H$9&gt;400,401,101),(10*C31+30*D31+($H$9-40)*E31))/$H$9/100,(10*C31+($H$9-10)*D31)/$H$9/100),C31/100),4)*100)</f>
        <v/>
      </c>
      <c r="I31" s="10" t="s">
        <v>14</v>
      </c>
    </row>
    <row r="32" spans="2:9" ht="20.25" thickTop="1" thickBot="1" x14ac:dyDescent="0.35">
      <c r="B32" s="18" t="s">
        <v>21</v>
      </c>
      <c r="C32" s="14">
        <f>12.73-8.03</f>
        <v>4.7000000000000011</v>
      </c>
      <c r="D32" s="14">
        <f>10.68-6.95</f>
        <v>3.7299999999999995</v>
      </c>
      <c r="E32" s="14">
        <f>12.16-7.16</f>
        <v>5</v>
      </c>
      <c r="H32" s="25" t="str">
        <f>IF($H$9="","",ROUND(IF($H$9&gt;10,IF($H$9&gt;40,IF($H$9&gt;100,IF($H$9&gt;400,401,101),(10*C32+30*D32+($H$9-40)*E32))/$H$9/100,(10*C32+($H$9-10)*D32)/$H$9/100),C32/100),4)*100)</f>
        <v/>
      </c>
    </row>
    <row r="33" spans="2:9" ht="20.25" thickTop="1" thickBot="1" x14ac:dyDescent="0.35">
      <c r="B33" s="57" t="s">
        <v>32</v>
      </c>
      <c r="C33" s="54">
        <f>12.6-7.94</f>
        <v>4.6599999999999993</v>
      </c>
      <c r="D33" s="54">
        <f>10.56-6.88</f>
        <v>3.6800000000000006</v>
      </c>
      <c r="E33" s="14">
        <f>12.03-7.09</f>
        <v>4.9399999999999995</v>
      </c>
      <c r="H33" s="60" t="str">
        <f>IF($H$9="","",ROUND(IF($H$9&gt;10,IF($H$9&gt;40,IF($H$9&gt;100,IF($H$9&gt;400,401,101),(10*C33+30*D33+($H$9-40)*E33))/$H$9/100,(10*C33+($H$9-10)*D33)/$H$9/100),C33/100),4)*100)</f>
        <v/>
      </c>
    </row>
    <row r="34" spans="2:9" ht="19.5" thickTop="1" x14ac:dyDescent="0.3">
      <c r="B34" s="8"/>
      <c r="C34" s="12"/>
      <c r="D34" s="12"/>
      <c r="E34" s="12"/>
      <c r="H34" s="37"/>
    </row>
    <row r="35" spans="2:9" x14ac:dyDescent="0.3">
      <c r="B35" s="8"/>
      <c r="C35" s="12"/>
      <c r="D35" s="12"/>
      <c r="E35" s="12"/>
      <c r="H35" s="32" t="s">
        <v>28</v>
      </c>
    </row>
    <row r="36" spans="2:9" ht="19.5" thickBot="1" x14ac:dyDescent="0.35">
      <c r="C36" s="12"/>
      <c r="D36" s="12"/>
      <c r="E36" s="12"/>
    </row>
    <row r="37" spans="2:9" ht="20.25" thickTop="1" thickBot="1" x14ac:dyDescent="0.35">
      <c r="E37" s="45" t="s">
        <v>22</v>
      </c>
      <c r="F37" s="45"/>
      <c r="G37" s="45"/>
      <c r="H37" s="19" t="str">
        <f>IF($H$9="","",H22+H30)</f>
        <v/>
      </c>
      <c r="I37" s="10" t="s">
        <v>14</v>
      </c>
    </row>
    <row r="38" spans="2:9" ht="20.25" thickTop="1" thickBot="1" x14ac:dyDescent="0.35">
      <c r="E38" s="46" t="s">
        <v>19</v>
      </c>
      <c r="F38" s="46"/>
      <c r="G38" s="46"/>
      <c r="H38" s="24" t="str">
        <f>IF($H$9="","",H23+H31)</f>
        <v/>
      </c>
      <c r="I38" s="10" t="s">
        <v>14</v>
      </c>
    </row>
    <row r="39" spans="2:9" ht="20.25" thickTop="1" thickBot="1" x14ac:dyDescent="0.35">
      <c r="E39" s="43" t="s">
        <v>20</v>
      </c>
      <c r="F39" s="43"/>
      <c r="G39" s="43"/>
      <c r="H39" s="26" t="str">
        <f>IF($H$9="","",H24+H32)</f>
        <v/>
      </c>
      <c r="I39" s="10" t="s">
        <v>14</v>
      </c>
    </row>
    <row r="40" spans="2:9" ht="20.25" thickTop="1" thickBot="1" x14ac:dyDescent="0.35">
      <c r="E40" s="61" t="s">
        <v>34</v>
      </c>
      <c r="F40" s="61"/>
      <c r="G40" s="61"/>
      <c r="H40" s="62" t="str">
        <f>IF($H$9="","",H25+H33)</f>
        <v/>
      </c>
      <c r="I40" s="10" t="s">
        <v>14</v>
      </c>
    </row>
    <row r="41" spans="2:9" ht="19.5" thickTop="1" x14ac:dyDescent="0.3"/>
    <row r="42" spans="2:9" x14ac:dyDescent="0.3">
      <c r="B42" s="2" t="s">
        <v>13</v>
      </c>
    </row>
    <row r="43" spans="2:9" x14ac:dyDescent="0.3">
      <c r="B43" s="2" t="s">
        <v>12</v>
      </c>
    </row>
    <row r="44" spans="2:9" x14ac:dyDescent="0.3">
      <c r="B44" s="2" t="s">
        <v>18</v>
      </c>
    </row>
  </sheetData>
  <mergeCells count="9">
    <mergeCell ref="E40:G40"/>
    <mergeCell ref="E39:G39"/>
    <mergeCell ref="B6:G6"/>
    <mergeCell ref="E37:G37"/>
    <mergeCell ref="E38:G38"/>
    <mergeCell ref="B12:F12"/>
    <mergeCell ref="B13:B14"/>
    <mergeCell ref="C13:E13"/>
    <mergeCell ref="F13:F14"/>
  </mergeCells>
  <phoneticPr fontId="17" type="noConversion"/>
  <pageMargins left="0.7" right="0.7" top="0.78740157499999996" bottom="0.78740157499999996"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Vergütung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Johannes Jung</dc:creator>
  <cp:lastModifiedBy>Susanne Jung</cp:lastModifiedBy>
  <dcterms:created xsi:type="dcterms:W3CDTF">2022-09-20T07:31:06Z</dcterms:created>
  <dcterms:modified xsi:type="dcterms:W3CDTF">2025-02-04T15:31:23Z</dcterms:modified>
</cp:coreProperties>
</file>